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15600" windowHeight="8505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F68" i="1" l="1"/>
  <c r="F69" i="1"/>
  <c r="F70" i="1"/>
  <c r="F71" i="1"/>
  <c r="F67" i="1"/>
  <c r="F53" i="1"/>
  <c r="F54" i="1"/>
  <c r="F55" i="1"/>
  <c r="F56" i="1"/>
  <c r="F57" i="1"/>
  <c r="F58" i="1"/>
  <c r="F59" i="1"/>
  <c r="F60" i="1"/>
  <c r="F61" i="1"/>
  <c r="F62" i="1"/>
  <c r="F63" i="1"/>
  <c r="F52" i="1"/>
  <c r="F38" i="1"/>
  <c r="F39" i="1"/>
  <c r="F40" i="1"/>
  <c r="F41" i="1"/>
  <c r="F42" i="1"/>
  <c r="F43" i="1"/>
  <c r="F44" i="1"/>
  <c r="F45" i="1"/>
  <c r="F46" i="1"/>
  <c r="F47" i="1"/>
  <c r="F48" i="1"/>
  <c r="F37" i="1"/>
  <c r="F23" i="1"/>
  <c r="F24" i="1"/>
  <c r="F25" i="1"/>
  <c r="F26" i="1"/>
  <c r="F27" i="1"/>
  <c r="F28" i="1"/>
  <c r="F29" i="1"/>
  <c r="F30" i="1"/>
  <c r="F31" i="1"/>
  <c r="F32" i="1"/>
  <c r="F33" i="1"/>
  <c r="F22" i="1"/>
  <c r="F8" i="1"/>
  <c r="F9" i="1"/>
  <c r="F10" i="1"/>
  <c r="F11" i="1"/>
  <c r="F12" i="1"/>
  <c r="F13" i="1"/>
  <c r="F14" i="1"/>
  <c r="F15" i="1"/>
  <c r="F16" i="1"/>
  <c r="F17" i="1"/>
  <c r="F18" i="1"/>
  <c r="F7" i="1"/>
  <c r="C38" i="1" l="1"/>
  <c r="C39" i="1"/>
  <c r="C40" i="1"/>
  <c r="C41" i="1"/>
  <c r="C42" i="1"/>
  <c r="C43" i="1"/>
  <c r="C44" i="1"/>
  <c r="C45" i="1"/>
  <c r="C46" i="1"/>
  <c r="C47" i="1"/>
  <c r="C48" i="1"/>
  <c r="C37" i="1"/>
  <c r="C23" i="1"/>
  <c r="C24" i="1"/>
  <c r="D24" i="1" s="1"/>
  <c r="C25" i="1"/>
  <c r="C26" i="1"/>
  <c r="D26" i="1" s="1"/>
  <c r="C27" i="1"/>
  <c r="C28" i="1"/>
  <c r="D28" i="1" s="1"/>
  <c r="C29" i="1"/>
  <c r="C30" i="1"/>
  <c r="D30" i="1" s="1"/>
  <c r="C31" i="1"/>
  <c r="C32" i="1"/>
  <c r="D32" i="1" s="1"/>
  <c r="C33" i="1"/>
  <c r="C22" i="1"/>
  <c r="C8" i="1"/>
  <c r="C9" i="1"/>
  <c r="D9" i="1" s="1"/>
  <c r="C10" i="1"/>
  <c r="C11" i="1"/>
  <c r="D11" i="1" s="1"/>
  <c r="C12" i="1"/>
  <c r="C13" i="1"/>
  <c r="D13" i="1" s="1"/>
  <c r="C14" i="1"/>
  <c r="C15" i="1"/>
  <c r="D15" i="1" s="1"/>
  <c r="C16" i="1"/>
  <c r="C17" i="1"/>
  <c r="D17" i="1" s="1"/>
  <c r="C18" i="1"/>
  <c r="C7" i="1"/>
  <c r="E7" i="1" s="1"/>
  <c r="C68" i="1"/>
  <c r="C69" i="1"/>
  <c r="E69" i="1" s="1"/>
  <c r="C70" i="1"/>
  <c r="C71" i="1"/>
  <c r="E71" i="1" s="1"/>
  <c r="C67" i="1"/>
  <c r="C53" i="1"/>
  <c r="C54" i="1"/>
  <c r="D54" i="1" s="1"/>
  <c r="C55" i="1"/>
  <c r="C56" i="1"/>
  <c r="D56" i="1" s="1"/>
  <c r="C57" i="1"/>
  <c r="C58" i="1"/>
  <c r="D58" i="1" s="1"/>
  <c r="C59" i="1"/>
  <c r="C60" i="1"/>
  <c r="C61" i="1"/>
  <c r="C62" i="1"/>
  <c r="C63" i="1"/>
  <c r="C52" i="1"/>
  <c r="D22" i="1" l="1"/>
  <c r="I22" i="1" s="1"/>
  <c r="D31" i="1"/>
  <c r="I31" i="1" s="1"/>
  <c r="D29" i="1"/>
  <c r="I29" i="1" s="1"/>
  <c r="D27" i="1"/>
  <c r="I27" i="1" s="1"/>
  <c r="D25" i="1"/>
  <c r="I25" i="1" s="1"/>
  <c r="D23" i="1"/>
  <c r="I23" i="1" s="1"/>
  <c r="D37" i="1"/>
  <c r="I37" i="1" s="1"/>
  <c r="D47" i="1"/>
  <c r="I47" i="1" s="1"/>
  <c r="D45" i="1"/>
  <c r="I45" i="1" s="1"/>
  <c r="D43" i="1"/>
  <c r="I43" i="1" s="1"/>
  <c r="D41" i="1"/>
  <c r="I41" i="1" s="1"/>
  <c r="D39" i="1"/>
  <c r="I39" i="1" s="1"/>
  <c r="D52" i="1"/>
  <c r="I52" i="1" s="1"/>
  <c r="D55" i="1"/>
  <c r="I55" i="1" s="1"/>
  <c r="D53" i="1"/>
  <c r="I53" i="1" s="1"/>
  <c r="D57" i="1"/>
  <c r="I57" i="1" s="1"/>
  <c r="D62" i="1"/>
  <c r="I62" i="1" s="1"/>
  <c r="D60" i="1"/>
  <c r="I60" i="1" s="1"/>
  <c r="E22" i="1"/>
  <c r="E32" i="1"/>
  <c r="E30" i="1"/>
  <c r="E28" i="1"/>
  <c r="E26" i="1"/>
  <c r="E24" i="1"/>
  <c r="E37" i="1"/>
  <c r="E47" i="1"/>
  <c r="E45" i="1"/>
  <c r="E43" i="1"/>
  <c r="E41" i="1"/>
  <c r="E39" i="1"/>
  <c r="E52" i="1"/>
  <c r="E62" i="1"/>
  <c r="E60" i="1"/>
  <c r="E58" i="1"/>
  <c r="E56" i="1"/>
  <c r="E54" i="1"/>
  <c r="I32" i="1"/>
  <c r="I30" i="1"/>
  <c r="I28" i="1"/>
  <c r="I26" i="1"/>
  <c r="I24" i="1"/>
  <c r="I58" i="1"/>
  <c r="I56" i="1"/>
  <c r="I54" i="1"/>
  <c r="D33" i="1"/>
  <c r="I33" i="1" s="1"/>
  <c r="D48" i="1"/>
  <c r="I48" i="1" s="1"/>
  <c r="D46" i="1"/>
  <c r="I46" i="1" s="1"/>
  <c r="D44" i="1"/>
  <c r="I44" i="1" s="1"/>
  <c r="D42" i="1"/>
  <c r="I42" i="1" s="1"/>
  <c r="D40" i="1"/>
  <c r="I40" i="1" s="1"/>
  <c r="D38" i="1"/>
  <c r="I38" i="1" s="1"/>
  <c r="D63" i="1"/>
  <c r="I63" i="1" s="1"/>
  <c r="D61" i="1"/>
  <c r="I61" i="1" s="1"/>
  <c r="D59" i="1"/>
  <c r="I59" i="1" s="1"/>
  <c r="E33" i="1"/>
  <c r="E31" i="1"/>
  <c r="E29" i="1"/>
  <c r="E27" i="1"/>
  <c r="E25" i="1"/>
  <c r="E23" i="1"/>
  <c r="E48" i="1"/>
  <c r="E46" i="1"/>
  <c r="E44" i="1"/>
  <c r="E42" i="1"/>
  <c r="E40" i="1"/>
  <c r="E38" i="1"/>
  <c r="E63" i="1"/>
  <c r="E61" i="1"/>
  <c r="E59" i="1"/>
  <c r="E57" i="1"/>
  <c r="E55" i="1"/>
  <c r="E53" i="1"/>
  <c r="E11" i="1"/>
  <c r="E9" i="1"/>
  <c r="I9" i="1" s="1"/>
  <c r="D8" i="1"/>
  <c r="D16" i="1"/>
  <c r="E12" i="1"/>
  <c r="E17" i="1"/>
  <c r="I17" i="1" s="1"/>
  <c r="E15" i="1"/>
  <c r="E13" i="1"/>
  <c r="I13" i="1" s="1"/>
  <c r="I15" i="1"/>
  <c r="I11" i="1"/>
  <c r="D10" i="1"/>
  <c r="D18" i="1"/>
  <c r="I18" i="1" s="1"/>
  <c r="D14" i="1"/>
  <c r="D12" i="1"/>
  <c r="E10" i="1"/>
  <c r="E8" i="1"/>
  <c r="I8" i="1" s="1"/>
  <c r="J8" i="1" s="1"/>
  <c r="K8" i="1" s="1"/>
  <c r="E18" i="1"/>
  <c r="E16" i="1"/>
  <c r="E14" i="1"/>
  <c r="I70" i="1"/>
  <c r="D71" i="1"/>
  <c r="D69" i="1"/>
  <c r="E70" i="1"/>
  <c r="E68" i="1"/>
  <c r="I71" i="1"/>
  <c r="I69" i="1"/>
  <c r="D70" i="1"/>
  <c r="D68" i="1"/>
  <c r="I68" i="1" s="1"/>
  <c r="D67" i="1"/>
  <c r="E67" i="1"/>
  <c r="I67" i="1" s="1"/>
  <c r="D7" i="1"/>
  <c r="I7" i="1" s="1"/>
  <c r="J59" i="1" l="1"/>
  <c r="K59" i="1" s="1"/>
  <c r="J63" i="1"/>
  <c r="K63" i="1" s="1"/>
  <c r="J40" i="1"/>
  <c r="K40" i="1" s="1"/>
  <c r="J44" i="1"/>
  <c r="K44" i="1" s="1"/>
  <c r="J48" i="1"/>
  <c r="K48" i="1" s="1"/>
  <c r="J60" i="1"/>
  <c r="K60" i="1" s="1"/>
  <c r="J57" i="1"/>
  <c r="K57" i="1" s="1"/>
  <c r="J55" i="1"/>
  <c r="K55" i="1" s="1"/>
  <c r="J39" i="1"/>
  <c r="K39" i="1" s="1"/>
  <c r="J43" i="1"/>
  <c r="K43" i="1" s="1"/>
  <c r="J47" i="1"/>
  <c r="K47" i="1" s="1"/>
  <c r="J23" i="1"/>
  <c r="K23" i="1" s="1"/>
  <c r="J27" i="1"/>
  <c r="K27" i="1" s="1"/>
  <c r="J31" i="1"/>
  <c r="K31" i="1" s="1"/>
  <c r="J61" i="1"/>
  <c r="K61" i="1" s="1"/>
  <c r="J38" i="1"/>
  <c r="K38" i="1" s="1"/>
  <c r="J42" i="1"/>
  <c r="K42" i="1" s="1"/>
  <c r="J46" i="1"/>
  <c r="K46" i="1" s="1"/>
  <c r="J33" i="1"/>
  <c r="K33" i="1" s="1"/>
  <c r="J62" i="1"/>
  <c r="K62" i="1" s="1"/>
  <c r="J53" i="1"/>
  <c r="K53" i="1" s="1"/>
  <c r="J52" i="1"/>
  <c r="I64" i="1"/>
  <c r="J41" i="1"/>
  <c r="K41" i="1"/>
  <c r="J45" i="1"/>
  <c r="K45" i="1"/>
  <c r="J37" i="1"/>
  <c r="I49" i="1"/>
  <c r="J25" i="1"/>
  <c r="K25" i="1" s="1"/>
  <c r="J29" i="1"/>
  <c r="K29" i="1" s="1"/>
  <c r="J22" i="1"/>
  <c r="I34" i="1"/>
  <c r="J54" i="1"/>
  <c r="K54" i="1" s="1"/>
  <c r="J58" i="1"/>
  <c r="K58" i="1" s="1"/>
  <c r="J26" i="1"/>
  <c r="K26" i="1"/>
  <c r="J30" i="1"/>
  <c r="K30" i="1" s="1"/>
  <c r="J56" i="1"/>
  <c r="K56" i="1" s="1"/>
  <c r="J24" i="1"/>
  <c r="K24" i="1" s="1"/>
  <c r="J28" i="1"/>
  <c r="K28" i="1" s="1"/>
  <c r="J32" i="1"/>
  <c r="K32" i="1" s="1"/>
  <c r="I16" i="1"/>
  <c r="J16" i="1" s="1"/>
  <c r="K16" i="1" s="1"/>
  <c r="I14" i="1"/>
  <c r="J14" i="1" s="1"/>
  <c r="K14" i="1" s="1"/>
  <c r="I12" i="1"/>
  <c r="I19" i="1" s="1"/>
  <c r="I10" i="1"/>
  <c r="J10" i="1" s="1"/>
  <c r="K10" i="1" s="1"/>
  <c r="J17" i="1"/>
  <c r="K17" i="1" s="1"/>
  <c r="J13" i="1"/>
  <c r="K13" i="1" s="1"/>
  <c r="J18" i="1"/>
  <c r="K18" i="1" s="1"/>
  <c r="J15" i="1"/>
  <c r="K15" i="1" s="1"/>
  <c r="J11" i="1"/>
  <c r="K11" i="1" s="1"/>
  <c r="J9" i="1"/>
  <c r="K9" i="1" s="1"/>
  <c r="J7" i="1"/>
  <c r="J68" i="1"/>
  <c r="K68" i="1" s="1"/>
  <c r="J70" i="1"/>
  <c r="K70" i="1" s="1"/>
  <c r="J69" i="1"/>
  <c r="K69" i="1" s="1"/>
  <c r="J71" i="1"/>
  <c r="K71" i="1" s="1"/>
  <c r="J67" i="1"/>
  <c r="I72" i="1"/>
  <c r="J64" i="1" l="1"/>
  <c r="K64" i="1" s="1"/>
  <c r="J49" i="1"/>
  <c r="K37" i="1"/>
  <c r="J34" i="1"/>
  <c r="K34" i="1" s="1"/>
  <c r="J12" i="1"/>
  <c r="K12" i="1" s="1"/>
  <c r="K22" i="1"/>
  <c r="K49" i="1"/>
  <c r="K52" i="1"/>
  <c r="K7" i="1"/>
  <c r="K67" i="1"/>
  <c r="J72" i="1"/>
  <c r="K72" i="1" s="1"/>
  <c r="J19" i="1" l="1"/>
  <c r="K19" i="1" s="1"/>
</calcChain>
</file>

<file path=xl/sharedStrings.xml><?xml version="1.0" encoding="utf-8"?>
<sst xmlns="http://schemas.openxmlformats.org/spreadsheetml/2006/main" count="65" uniqueCount="17">
  <si>
    <t>AÑO</t>
  </si>
  <si>
    <t>S. MENSUAL</t>
  </si>
  <si>
    <t>S. DIARIO</t>
  </si>
  <si>
    <t>ALIC. UTILIDAD</t>
  </si>
  <si>
    <t>S. INTEGRAL</t>
  </si>
  <si>
    <t>DIAS G.P.S</t>
  </si>
  <si>
    <t xml:space="preserve">T. GENERADO </t>
  </si>
  <si>
    <t>INTERESES S.P.S</t>
  </si>
  <si>
    <t>D. ADICIONAL</t>
  </si>
  <si>
    <t>T. ACUMULADO</t>
  </si>
  <si>
    <t>ENTIDAD DE TRABAJO:</t>
  </si>
  <si>
    <t>TRABAJADOR:</t>
  </si>
  <si>
    <t>FECHA DE INICIO:                                      FECHA DE CULMINACION:</t>
  </si>
  <si>
    <t>MOTIVO:</t>
  </si>
  <si>
    <t>DURACION DE LA RELACION DE TRABAJO:</t>
  </si>
  <si>
    <t>ALIC. B.V</t>
  </si>
  <si>
    <t>TOTAL GENERADO POR PRESTACIONES SOCIALES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</si>
</sst>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35"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7" fontId="1" fillId="2" borderId="5" xfId="0" applyNumberFormat="1" applyFont="1" applyFill="1" applyBorder="1" applyAlignment="1">
      <alignment horizontal="center"/>
    </xf>
    <xf numFmtId="17" fontId="1" fillId="2" borderId="7" xfId="0" applyNumberFormat="1" applyFont="1" applyFill="1" applyBorder="1" applyAlignment="1">
      <alignment horizontal="center"/>
    </xf>
    <xf numFmtId="0" fontId="0" fillId="0" borderId="0" xfId="0" applyFont="1"/>
    <xf numFmtId="0" fontId="0" fillId="0" borderId="1" xfId="0" applyFont="1" applyBorder="1"/>
    <xf numFmtId="0" fontId="0" fillId="0" borderId="8" xfId="0" applyFont="1" applyBorder="1"/>
    <xf numFmtId="0" fontId="0" fillId="0" borderId="19" xfId="0" applyFont="1" applyBorder="1"/>
    <xf numFmtId="0" fontId="0" fillId="0" borderId="17" xfId="0" applyFont="1" applyBorder="1"/>
    <xf numFmtId="0" fontId="0" fillId="0" borderId="18" xfId="0" applyFont="1" applyBorder="1"/>
    <xf numFmtId="17" fontId="1" fillId="0" borderId="0" xfId="0" applyNumberFormat="1" applyFont="1" applyFill="1" applyBorder="1" applyAlignment="1">
      <alignment horizontal="center"/>
    </xf>
    <xf numFmtId="0" fontId="0" fillId="6" borderId="0" xfId="0" applyFont="1" applyFill="1" applyBorder="1"/>
    <xf numFmtId="17" fontId="1" fillId="2" borderId="24" xfId="0" applyNumberFormat="1" applyFont="1" applyFill="1" applyBorder="1" applyAlignment="1">
      <alignment horizontal="center"/>
    </xf>
    <xf numFmtId="0" fontId="0" fillId="0" borderId="25" xfId="0" applyFont="1" applyFill="1" applyBorder="1"/>
    <xf numFmtId="164" fontId="0" fillId="0" borderId="1" xfId="1" applyFont="1" applyBorder="1"/>
    <xf numFmtId="164" fontId="0" fillId="0" borderId="8" xfId="1" applyFont="1" applyBorder="1"/>
    <xf numFmtId="164" fontId="0" fillId="0" borderId="6" xfId="1" applyFont="1" applyBorder="1"/>
    <xf numFmtId="164" fontId="0" fillId="4" borderId="20" xfId="1" applyFont="1" applyFill="1" applyBorder="1"/>
    <xf numFmtId="164" fontId="0" fillId="3" borderId="22" xfId="1" applyFont="1" applyFill="1" applyBorder="1"/>
    <xf numFmtId="164" fontId="0" fillId="5" borderId="23" xfId="1" applyFont="1" applyFill="1" applyBorder="1"/>
    <xf numFmtId="164" fontId="0" fillId="0" borderId="19" xfId="1" applyFont="1" applyBorder="1"/>
    <xf numFmtId="164" fontId="0" fillId="0" borderId="0" xfId="0" applyNumberFormat="1" applyFont="1"/>
    <xf numFmtId="17" fontId="1" fillId="0" borderId="20" xfId="0" applyNumberFormat="1" applyFont="1" applyFill="1" applyBorder="1" applyAlignment="1">
      <alignment horizontal="center"/>
    </xf>
    <xf numFmtId="17" fontId="1" fillId="0" borderId="21" xfId="0" applyNumberFormat="1" applyFont="1" applyFill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6" xfId="0" applyFont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0"/>
  <sheetViews>
    <sheetView tabSelected="1" topLeftCell="D1" zoomScaleNormal="100" workbookViewId="0">
      <selection activeCell="K76" sqref="K76"/>
    </sheetView>
  </sheetViews>
  <sheetFormatPr baseColWidth="10" defaultRowHeight="15" x14ac:dyDescent="0.25"/>
  <cols>
    <col min="1" max="1" width="8.85546875" style="6" customWidth="1"/>
    <col min="2" max="2" width="11.42578125" style="6"/>
    <col min="3" max="3" width="10" style="6" customWidth="1"/>
    <col min="4" max="5" width="13.85546875" style="6" customWidth="1"/>
    <col min="6" max="6" width="11.42578125" style="6"/>
    <col min="7" max="7" width="10.42578125" style="6" customWidth="1"/>
    <col min="8" max="8" width="13.5703125" style="6" customWidth="1"/>
    <col min="9" max="9" width="12.85546875" style="6" customWidth="1"/>
    <col min="10" max="10" width="14.7109375" style="6" customWidth="1"/>
    <col min="11" max="11" width="14.28515625" style="6" customWidth="1"/>
    <col min="12" max="16384" width="11.42578125" style="6"/>
  </cols>
  <sheetData>
    <row r="1" spans="1:11" x14ac:dyDescent="0.25">
      <c r="A1" s="26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8"/>
    </row>
    <row r="2" spans="1:11" x14ac:dyDescent="0.25">
      <c r="A2" s="29" t="s">
        <v>11</v>
      </c>
      <c r="B2" s="30"/>
      <c r="C2" s="30"/>
      <c r="D2" s="30"/>
      <c r="E2" s="30"/>
      <c r="F2" s="30"/>
      <c r="G2" s="30"/>
      <c r="H2" s="30"/>
      <c r="I2" s="30"/>
      <c r="J2" s="30"/>
      <c r="K2" s="31"/>
    </row>
    <row r="3" spans="1:11" x14ac:dyDescent="0.25">
      <c r="A3" s="29" t="s">
        <v>12</v>
      </c>
      <c r="B3" s="30"/>
      <c r="C3" s="30"/>
      <c r="D3" s="30"/>
      <c r="E3" s="30"/>
      <c r="F3" s="30"/>
      <c r="G3" s="30"/>
      <c r="H3" s="30"/>
      <c r="I3" s="30"/>
      <c r="J3" s="30"/>
      <c r="K3" s="31"/>
    </row>
    <row r="4" spans="1:11" x14ac:dyDescent="0.25">
      <c r="A4" s="29" t="s">
        <v>14</v>
      </c>
      <c r="B4" s="30"/>
      <c r="C4" s="30"/>
      <c r="D4" s="30"/>
      <c r="E4" s="30"/>
      <c r="F4" s="30"/>
      <c r="G4" s="30"/>
      <c r="H4" s="30"/>
      <c r="I4" s="30"/>
      <c r="J4" s="30"/>
      <c r="K4" s="31"/>
    </row>
    <row r="5" spans="1:11" ht="15.75" thickBot="1" x14ac:dyDescent="0.3">
      <c r="A5" s="32" t="s">
        <v>13</v>
      </c>
      <c r="B5" s="33"/>
      <c r="C5" s="33"/>
      <c r="D5" s="33"/>
      <c r="E5" s="33"/>
      <c r="F5" s="33"/>
      <c r="G5" s="33"/>
      <c r="H5" s="33"/>
      <c r="I5" s="33"/>
      <c r="J5" s="33"/>
      <c r="K5" s="34"/>
    </row>
    <row r="6" spans="1:11" x14ac:dyDescent="0.25">
      <c r="A6" s="1" t="s">
        <v>0</v>
      </c>
      <c r="B6" s="2" t="s">
        <v>1</v>
      </c>
      <c r="C6" s="2" t="s">
        <v>2</v>
      </c>
      <c r="D6" s="2" t="s">
        <v>3</v>
      </c>
      <c r="E6" s="2" t="s">
        <v>15</v>
      </c>
      <c r="F6" s="2" t="s">
        <v>4</v>
      </c>
      <c r="G6" s="2" t="s">
        <v>5</v>
      </c>
      <c r="H6" s="2" t="s">
        <v>8</v>
      </c>
      <c r="I6" s="2" t="s">
        <v>6</v>
      </c>
      <c r="J6" s="2" t="s">
        <v>7</v>
      </c>
      <c r="K6" s="3" t="s">
        <v>9</v>
      </c>
    </row>
    <row r="7" spans="1:11" x14ac:dyDescent="0.25">
      <c r="A7" s="4">
        <v>40909</v>
      </c>
      <c r="B7" s="7"/>
      <c r="C7" s="16">
        <f>B7/30</f>
        <v>0</v>
      </c>
      <c r="D7" s="16">
        <f>15*C7/360</f>
        <v>0</v>
      </c>
      <c r="E7" s="16">
        <f>7*C7/360</f>
        <v>0</v>
      </c>
      <c r="F7" s="16">
        <f>C7+D7+E7</f>
        <v>0</v>
      </c>
      <c r="G7" s="7">
        <v>5</v>
      </c>
      <c r="H7" s="7"/>
      <c r="I7" s="16">
        <f>G7*F7</f>
        <v>0</v>
      </c>
      <c r="J7" s="16">
        <f>I7*(24.15%/12)</f>
        <v>0</v>
      </c>
      <c r="K7" s="18">
        <f>I7+J7</f>
        <v>0</v>
      </c>
    </row>
    <row r="8" spans="1:11" x14ac:dyDescent="0.25">
      <c r="A8" s="4">
        <v>40940</v>
      </c>
      <c r="B8" s="7"/>
      <c r="C8" s="16">
        <f t="shared" ref="C8:C18" si="0">B8/30</f>
        <v>0</v>
      </c>
      <c r="D8" s="16">
        <f t="shared" ref="D8:D11" si="1">15*C8/360</f>
        <v>0</v>
      </c>
      <c r="E8" s="16">
        <f t="shared" ref="E8:E11" si="2">7*C8/360</f>
        <v>0</v>
      </c>
      <c r="F8" s="16">
        <f t="shared" ref="F8:F18" si="3">C8+D8+E8</f>
        <v>0</v>
      </c>
      <c r="G8" s="7">
        <v>5</v>
      </c>
      <c r="H8" s="7"/>
      <c r="I8" s="16">
        <f t="shared" ref="I8:I18" si="4">G8*F8</f>
        <v>0</v>
      </c>
      <c r="J8" s="16">
        <f>I8*(23.01%/12)</f>
        <v>0</v>
      </c>
      <c r="K8" s="18">
        <f t="shared" ref="K8:K18" si="5">I8+J8</f>
        <v>0</v>
      </c>
    </row>
    <row r="9" spans="1:11" x14ac:dyDescent="0.25">
      <c r="A9" s="4">
        <v>40969</v>
      </c>
      <c r="B9" s="7"/>
      <c r="C9" s="16">
        <f t="shared" si="0"/>
        <v>0</v>
      </c>
      <c r="D9" s="16">
        <f t="shared" si="1"/>
        <v>0</v>
      </c>
      <c r="E9" s="16">
        <f t="shared" si="2"/>
        <v>0</v>
      </c>
      <c r="F9" s="16">
        <f t="shared" si="3"/>
        <v>0</v>
      </c>
      <c r="G9" s="7">
        <v>5</v>
      </c>
      <c r="H9" s="7"/>
      <c r="I9" s="16">
        <f t="shared" si="4"/>
        <v>0</v>
      </c>
      <c r="J9" s="16">
        <f>I9*(22.69%/12)</f>
        <v>0</v>
      </c>
      <c r="K9" s="18">
        <f t="shared" si="5"/>
        <v>0</v>
      </c>
    </row>
    <row r="10" spans="1:11" x14ac:dyDescent="0.25">
      <c r="A10" s="4">
        <v>41000</v>
      </c>
      <c r="B10" s="7"/>
      <c r="C10" s="16">
        <f t="shared" si="0"/>
        <v>0</v>
      </c>
      <c r="D10" s="16">
        <f t="shared" si="1"/>
        <v>0</v>
      </c>
      <c r="E10" s="16">
        <f t="shared" si="2"/>
        <v>0</v>
      </c>
      <c r="F10" s="16">
        <f t="shared" si="3"/>
        <v>0</v>
      </c>
      <c r="G10" s="7">
        <v>5</v>
      </c>
      <c r="H10" s="7"/>
      <c r="I10" s="16">
        <f t="shared" si="4"/>
        <v>0</v>
      </c>
      <c r="J10" s="16">
        <f>I10*(23.57%/12)</f>
        <v>0</v>
      </c>
      <c r="K10" s="18">
        <f t="shared" si="5"/>
        <v>0</v>
      </c>
    </row>
    <row r="11" spans="1:11" x14ac:dyDescent="0.25">
      <c r="A11" s="4">
        <v>41030</v>
      </c>
      <c r="B11" s="7"/>
      <c r="C11" s="16">
        <f t="shared" si="0"/>
        <v>0</v>
      </c>
      <c r="D11" s="16">
        <f t="shared" si="1"/>
        <v>0</v>
      </c>
      <c r="E11" s="16">
        <f t="shared" si="2"/>
        <v>0</v>
      </c>
      <c r="F11" s="16">
        <f t="shared" si="3"/>
        <v>0</v>
      </c>
      <c r="G11" s="7">
        <v>5</v>
      </c>
      <c r="H11" s="7"/>
      <c r="I11" s="16">
        <f t="shared" si="4"/>
        <v>0</v>
      </c>
      <c r="J11" s="16">
        <f>I11*(24.01%/12)</f>
        <v>0</v>
      </c>
      <c r="K11" s="18">
        <f t="shared" si="5"/>
        <v>0</v>
      </c>
    </row>
    <row r="12" spans="1:11" x14ac:dyDescent="0.25">
      <c r="A12" s="4">
        <v>41061</v>
      </c>
      <c r="B12" s="7"/>
      <c r="C12" s="16">
        <f t="shared" si="0"/>
        <v>0</v>
      </c>
      <c r="D12" s="16">
        <f>30*C12/360</f>
        <v>0</v>
      </c>
      <c r="E12" s="16">
        <f>15*C12/360</f>
        <v>0</v>
      </c>
      <c r="F12" s="16">
        <f t="shared" si="3"/>
        <v>0</v>
      </c>
      <c r="G12" s="7">
        <v>15</v>
      </c>
      <c r="H12" s="7"/>
      <c r="I12" s="16">
        <f t="shared" si="4"/>
        <v>0</v>
      </c>
      <c r="J12" s="16">
        <f>I12*(23.51%/12)</f>
        <v>0</v>
      </c>
      <c r="K12" s="18">
        <f t="shared" si="5"/>
        <v>0</v>
      </c>
    </row>
    <row r="13" spans="1:11" x14ac:dyDescent="0.25">
      <c r="A13" s="4">
        <v>41091</v>
      </c>
      <c r="B13" s="7"/>
      <c r="C13" s="16">
        <f t="shared" si="0"/>
        <v>0</v>
      </c>
      <c r="D13" s="16">
        <f t="shared" ref="D13:D18" si="6">30*C13/360</f>
        <v>0</v>
      </c>
      <c r="E13" s="16">
        <f t="shared" ref="E13:E18" si="7">15*C13/360</f>
        <v>0</v>
      </c>
      <c r="F13" s="16">
        <f t="shared" si="3"/>
        <v>0</v>
      </c>
      <c r="G13" s="7">
        <v>15</v>
      </c>
      <c r="H13" s="7"/>
      <c r="I13" s="16">
        <f t="shared" si="4"/>
        <v>0</v>
      </c>
      <c r="J13" s="16">
        <f>I13*(23.45%/12)</f>
        <v>0</v>
      </c>
      <c r="K13" s="18">
        <f t="shared" si="5"/>
        <v>0</v>
      </c>
    </row>
    <row r="14" spans="1:11" x14ac:dyDescent="0.25">
      <c r="A14" s="4">
        <v>41122</v>
      </c>
      <c r="B14" s="7"/>
      <c r="C14" s="16">
        <f t="shared" si="0"/>
        <v>0</v>
      </c>
      <c r="D14" s="16">
        <f t="shared" si="6"/>
        <v>0</v>
      </c>
      <c r="E14" s="16">
        <f t="shared" si="7"/>
        <v>0</v>
      </c>
      <c r="F14" s="16">
        <f t="shared" si="3"/>
        <v>0</v>
      </c>
      <c r="G14" s="7">
        <v>15</v>
      </c>
      <c r="H14" s="7"/>
      <c r="I14" s="16">
        <f t="shared" si="4"/>
        <v>0</v>
      </c>
      <c r="J14" s="16">
        <f>I14*(23.83%/12)</f>
        <v>0</v>
      </c>
      <c r="K14" s="18">
        <f t="shared" si="5"/>
        <v>0</v>
      </c>
    </row>
    <row r="15" spans="1:11" x14ac:dyDescent="0.25">
      <c r="A15" s="4">
        <v>41153</v>
      </c>
      <c r="B15" s="7"/>
      <c r="C15" s="16">
        <f t="shared" si="0"/>
        <v>0</v>
      </c>
      <c r="D15" s="16">
        <f t="shared" si="6"/>
        <v>0</v>
      </c>
      <c r="E15" s="16">
        <f t="shared" si="7"/>
        <v>0</v>
      </c>
      <c r="F15" s="16">
        <f t="shared" si="3"/>
        <v>0</v>
      </c>
      <c r="G15" s="7">
        <v>15</v>
      </c>
      <c r="H15" s="7"/>
      <c r="I15" s="16">
        <f t="shared" si="4"/>
        <v>0</v>
      </c>
      <c r="J15" s="16">
        <f>I15*(24.05%/12)</f>
        <v>0</v>
      </c>
      <c r="K15" s="18">
        <f t="shared" si="5"/>
        <v>0</v>
      </c>
    </row>
    <row r="16" spans="1:11" x14ac:dyDescent="0.25">
      <c r="A16" s="4">
        <v>41183</v>
      </c>
      <c r="B16" s="7"/>
      <c r="C16" s="16">
        <f t="shared" si="0"/>
        <v>0</v>
      </c>
      <c r="D16" s="16">
        <f t="shared" si="6"/>
        <v>0</v>
      </c>
      <c r="E16" s="16">
        <f t="shared" si="7"/>
        <v>0</v>
      </c>
      <c r="F16" s="16">
        <f t="shared" si="3"/>
        <v>0</v>
      </c>
      <c r="G16" s="7">
        <v>15</v>
      </c>
      <c r="H16" s="7"/>
      <c r="I16" s="16">
        <f t="shared" si="4"/>
        <v>0</v>
      </c>
      <c r="J16" s="16">
        <f>I16*(23.75%/12)</f>
        <v>0</v>
      </c>
      <c r="K16" s="18">
        <f t="shared" si="5"/>
        <v>0</v>
      </c>
    </row>
    <row r="17" spans="1:11" x14ac:dyDescent="0.25">
      <c r="A17" s="4">
        <v>41214</v>
      </c>
      <c r="B17" s="7"/>
      <c r="C17" s="16">
        <f t="shared" si="0"/>
        <v>0</v>
      </c>
      <c r="D17" s="16">
        <f t="shared" si="6"/>
        <v>0</v>
      </c>
      <c r="E17" s="16">
        <f t="shared" si="7"/>
        <v>0</v>
      </c>
      <c r="F17" s="16">
        <f t="shared" si="3"/>
        <v>0</v>
      </c>
      <c r="G17" s="15">
        <v>15</v>
      </c>
      <c r="H17" s="7"/>
      <c r="I17" s="16">
        <f t="shared" si="4"/>
        <v>0</v>
      </c>
      <c r="J17" s="16">
        <f>I17*(23.26%/12)</f>
        <v>0</v>
      </c>
      <c r="K17" s="18">
        <f t="shared" si="5"/>
        <v>0</v>
      </c>
    </row>
    <row r="18" spans="1:11" ht="15.75" thickBot="1" x14ac:dyDescent="0.3">
      <c r="A18" s="14">
        <v>41244</v>
      </c>
      <c r="B18" s="7"/>
      <c r="C18" s="22">
        <f t="shared" si="0"/>
        <v>0</v>
      </c>
      <c r="D18" s="22">
        <f t="shared" si="6"/>
        <v>0</v>
      </c>
      <c r="E18" s="22">
        <f t="shared" si="7"/>
        <v>0</v>
      </c>
      <c r="F18" s="16">
        <f t="shared" si="3"/>
        <v>0</v>
      </c>
      <c r="G18" s="9">
        <v>15</v>
      </c>
      <c r="H18" s="9"/>
      <c r="I18" s="16">
        <f t="shared" si="4"/>
        <v>0</v>
      </c>
      <c r="J18" s="16">
        <f>I18*(22.85%/12)</f>
        <v>0</v>
      </c>
      <c r="K18" s="18">
        <f t="shared" si="5"/>
        <v>0</v>
      </c>
    </row>
    <row r="19" spans="1:11" ht="15.75" thickBot="1" x14ac:dyDescent="0.3">
      <c r="A19" s="24" t="s">
        <v>16</v>
      </c>
      <c r="B19" s="25"/>
      <c r="C19" s="25"/>
      <c r="D19" s="25"/>
      <c r="E19" s="25"/>
      <c r="F19" s="25"/>
      <c r="G19" s="25"/>
      <c r="H19" s="25"/>
      <c r="I19" s="19">
        <f>SUM(I7:I18)</f>
        <v>0</v>
      </c>
      <c r="J19" s="20">
        <f>SUM(J7:J18)</f>
        <v>0</v>
      </c>
      <c r="K19" s="21">
        <f>I19+J19</f>
        <v>0</v>
      </c>
    </row>
    <row r="20" spans="1:11" ht="15.75" thickBot="1" x14ac:dyDescent="0.3"/>
    <row r="21" spans="1:11" x14ac:dyDescent="0.25">
      <c r="A21" s="1" t="s">
        <v>0</v>
      </c>
      <c r="B21" s="2" t="s">
        <v>1</v>
      </c>
      <c r="C21" s="2" t="s">
        <v>2</v>
      </c>
      <c r="D21" s="2" t="s">
        <v>3</v>
      </c>
      <c r="E21" s="2" t="s">
        <v>15</v>
      </c>
      <c r="F21" s="2" t="s">
        <v>4</v>
      </c>
      <c r="G21" s="2" t="s">
        <v>5</v>
      </c>
      <c r="H21" s="2" t="s">
        <v>8</v>
      </c>
      <c r="I21" s="2" t="s">
        <v>6</v>
      </c>
      <c r="J21" s="2" t="s">
        <v>7</v>
      </c>
      <c r="K21" s="3" t="s">
        <v>9</v>
      </c>
    </row>
    <row r="22" spans="1:11" x14ac:dyDescent="0.25">
      <c r="A22" s="4">
        <v>41275</v>
      </c>
      <c r="B22" s="7"/>
      <c r="C22" s="16">
        <f>B22/30</f>
        <v>0</v>
      </c>
      <c r="D22" s="16">
        <f t="shared" ref="D22:D33" si="8">30*C22/360</f>
        <v>0</v>
      </c>
      <c r="E22" s="16">
        <f t="shared" ref="E22:E33" si="9">15*C22/360</f>
        <v>0</v>
      </c>
      <c r="F22" s="16">
        <f>C22+D22+E22</f>
        <v>0</v>
      </c>
      <c r="G22" s="7">
        <v>15</v>
      </c>
      <c r="H22" s="7"/>
      <c r="I22" s="16">
        <f>G22*F22</f>
        <v>0</v>
      </c>
      <c r="J22" s="16">
        <f>I22*(22.07%/12)</f>
        <v>0</v>
      </c>
      <c r="K22" s="18">
        <f>I22+J22</f>
        <v>0</v>
      </c>
    </row>
    <row r="23" spans="1:11" x14ac:dyDescent="0.25">
      <c r="A23" s="4">
        <v>41306</v>
      </c>
      <c r="B23" s="7"/>
      <c r="C23" s="16">
        <f t="shared" ref="C23:C33" si="10">B23/30</f>
        <v>0</v>
      </c>
      <c r="D23" s="16">
        <f t="shared" si="8"/>
        <v>0</v>
      </c>
      <c r="E23" s="16">
        <f t="shared" si="9"/>
        <v>0</v>
      </c>
      <c r="F23" s="16">
        <f t="shared" ref="F23:F33" si="11">C23+D23+E23</f>
        <v>0</v>
      </c>
      <c r="G23" s="7">
        <v>15</v>
      </c>
      <c r="H23" s="7"/>
      <c r="I23" s="16">
        <f t="shared" ref="I23:I33" si="12">G23*F23</f>
        <v>0</v>
      </c>
      <c r="J23" s="16">
        <f>I23*(23.69%/12)</f>
        <v>0</v>
      </c>
      <c r="K23" s="18">
        <f t="shared" ref="K23:K33" si="13">I23+J23</f>
        <v>0</v>
      </c>
    </row>
    <row r="24" spans="1:11" x14ac:dyDescent="0.25">
      <c r="A24" s="4">
        <v>41334</v>
      </c>
      <c r="B24" s="7"/>
      <c r="C24" s="16">
        <f t="shared" si="10"/>
        <v>0</v>
      </c>
      <c r="D24" s="16">
        <f t="shared" si="8"/>
        <v>0</v>
      </c>
      <c r="E24" s="16">
        <f t="shared" si="9"/>
        <v>0</v>
      </c>
      <c r="F24" s="16">
        <f t="shared" si="11"/>
        <v>0</v>
      </c>
      <c r="G24" s="7">
        <v>15</v>
      </c>
      <c r="H24" s="7"/>
      <c r="I24" s="16">
        <f t="shared" si="12"/>
        <v>0</v>
      </c>
      <c r="J24" s="16">
        <f>I24*(22.53%/12)</f>
        <v>0</v>
      </c>
      <c r="K24" s="18">
        <f t="shared" si="13"/>
        <v>0</v>
      </c>
    </row>
    <row r="25" spans="1:11" x14ac:dyDescent="0.25">
      <c r="A25" s="4">
        <v>41365</v>
      </c>
      <c r="B25" s="7"/>
      <c r="C25" s="16">
        <f t="shared" si="10"/>
        <v>0</v>
      </c>
      <c r="D25" s="16">
        <f t="shared" si="8"/>
        <v>0</v>
      </c>
      <c r="E25" s="16">
        <f t="shared" si="9"/>
        <v>0</v>
      </c>
      <c r="F25" s="16">
        <f t="shared" si="11"/>
        <v>0</v>
      </c>
      <c r="G25" s="7">
        <v>15</v>
      </c>
      <c r="H25" s="7"/>
      <c r="I25" s="16">
        <f t="shared" si="12"/>
        <v>0</v>
      </c>
      <c r="J25" s="16">
        <f>I25*(22.93%/12)</f>
        <v>0</v>
      </c>
      <c r="K25" s="18">
        <f t="shared" si="13"/>
        <v>0</v>
      </c>
    </row>
    <row r="26" spans="1:11" x14ac:dyDescent="0.25">
      <c r="A26" s="4">
        <v>41395</v>
      </c>
      <c r="B26" s="7"/>
      <c r="C26" s="16">
        <f t="shared" si="10"/>
        <v>0</v>
      </c>
      <c r="D26" s="16">
        <f t="shared" si="8"/>
        <v>0</v>
      </c>
      <c r="E26" s="16">
        <f t="shared" si="9"/>
        <v>0</v>
      </c>
      <c r="F26" s="16">
        <f t="shared" si="11"/>
        <v>0</v>
      </c>
      <c r="G26" s="7">
        <v>15</v>
      </c>
      <c r="H26" s="7"/>
      <c r="I26" s="16">
        <f t="shared" si="12"/>
        <v>0</v>
      </c>
      <c r="J26" s="16">
        <f>I26*(22.89%/12)</f>
        <v>0</v>
      </c>
      <c r="K26" s="18">
        <f t="shared" si="13"/>
        <v>0</v>
      </c>
    </row>
    <row r="27" spans="1:11" x14ac:dyDescent="0.25">
      <c r="A27" s="4">
        <v>41426</v>
      </c>
      <c r="B27" s="7"/>
      <c r="C27" s="16">
        <f t="shared" si="10"/>
        <v>0</v>
      </c>
      <c r="D27" s="16">
        <f t="shared" si="8"/>
        <v>0</v>
      </c>
      <c r="E27" s="16">
        <f t="shared" si="9"/>
        <v>0</v>
      </c>
      <c r="F27" s="16">
        <f t="shared" si="11"/>
        <v>0</v>
      </c>
      <c r="G27" s="7">
        <v>15</v>
      </c>
      <c r="H27" s="7"/>
      <c r="I27" s="16">
        <f t="shared" si="12"/>
        <v>0</v>
      </c>
      <c r="J27" s="16">
        <f>I27*(22.51%/12)</f>
        <v>0</v>
      </c>
      <c r="K27" s="18">
        <f t="shared" si="13"/>
        <v>0</v>
      </c>
    </row>
    <row r="28" spans="1:11" x14ac:dyDescent="0.25">
      <c r="A28" s="4">
        <v>41456</v>
      </c>
      <c r="B28" s="7"/>
      <c r="C28" s="16">
        <f t="shared" si="10"/>
        <v>0</v>
      </c>
      <c r="D28" s="16">
        <f t="shared" si="8"/>
        <v>0</v>
      </c>
      <c r="E28" s="16">
        <f t="shared" si="9"/>
        <v>0</v>
      </c>
      <c r="F28" s="16">
        <f t="shared" si="11"/>
        <v>0</v>
      </c>
      <c r="G28" s="7">
        <v>15</v>
      </c>
      <c r="H28" s="7"/>
      <c r="I28" s="16">
        <f t="shared" si="12"/>
        <v>0</v>
      </c>
      <c r="J28" s="16">
        <f>I28*(22.69%/12)</f>
        <v>0</v>
      </c>
      <c r="K28" s="18">
        <f t="shared" si="13"/>
        <v>0</v>
      </c>
    </row>
    <row r="29" spans="1:11" x14ac:dyDescent="0.25">
      <c r="A29" s="4">
        <v>41487</v>
      </c>
      <c r="B29" s="7"/>
      <c r="C29" s="16">
        <f t="shared" si="10"/>
        <v>0</v>
      </c>
      <c r="D29" s="16">
        <f t="shared" si="8"/>
        <v>0</v>
      </c>
      <c r="E29" s="16">
        <f t="shared" si="9"/>
        <v>0</v>
      </c>
      <c r="F29" s="16">
        <f t="shared" si="11"/>
        <v>0</v>
      </c>
      <c r="G29" s="7">
        <v>15</v>
      </c>
      <c r="H29" s="7"/>
      <c r="I29" s="16">
        <f t="shared" si="12"/>
        <v>0</v>
      </c>
      <c r="J29" s="16">
        <f>I29*(23.81%/12)</f>
        <v>0</v>
      </c>
      <c r="K29" s="18">
        <f t="shared" si="13"/>
        <v>0</v>
      </c>
    </row>
    <row r="30" spans="1:11" x14ac:dyDescent="0.25">
      <c r="A30" s="4">
        <v>41518</v>
      </c>
      <c r="B30" s="7"/>
      <c r="C30" s="16">
        <f t="shared" si="10"/>
        <v>0</v>
      </c>
      <c r="D30" s="16">
        <f t="shared" si="8"/>
        <v>0</v>
      </c>
      <c r="E30" s="16">
        <f t="shared" si="9"/>
        <v>0</v>
      </c>
      <c r="F30" s="16">
        <f t="shared" si="11"/>
        <v>0</v>
      </c>
      <c r="G30" s="7">
        <v>15</v>
      </c>
      <c r="H30" s="7"/>
      <c r="I30" s="16">
        <f t="shared" si="12"/>
        <v>0</v>
      </c>
      <c r="J30" s="16">
        <f>I30*(23.01%/12)</f>
        <v>0</v>
      </c>
      <c r="K30" s="18">
        <f t="shared" si="13"/>
        <v>0</v>
      </c>
    </row>
    <row r="31" spans="1:11" x14ac:dyDescent="0.25">
      <c r="A31" s="4">
        <v>41548</v>
      </c>
      <c r="B31" s="7"/>
      <c r="C31" s="16">
        <f t="shared" si="10"/>
        <v>0</v>
      </c>
      <c r="D31" s="16">
        <f t="shared" si="8"/>
        <v>0</v>
      </c>
      <c r="E31" s="16">
        <f t="shared" si="9"/>
        <v>0</v>
      </c>
      <c r="F31" s="16">
        <f t="shared" si="11"/>
        <v>0</v>
      </c>
      <c r="G31" s="7">
        <v>15</v>
      </c>
      <c r="H31" s="7"/>
      <c r="I31" s="16">
        <f t="shared" si="12"/>
        <v>0</v>
      </c>
      <c r="J31" s="16">
        <f>I31*(22.73%/12)</f>
        <v>0</v>
      </c>
      <c r="K31" s="18">
        <f t="shared" si="13"/>
        <v>0</v>
      </c>
    </row>
    <row r="32" spans="1:11" x14ac:dyDescent="0.25">
      <c r="A32" s="4">
        <v>41579</v>
      </c>
      <c r="B32" s="7"/>
      <c r="C32" s="16">
        <f t="shared" si="10"/>
        <v>0</v>
      </c>
      <c r="D32" s="16">
        <f t="shared" si="8"/>
        <v>0</v>
      </c>
      <c r="E32" s="16">
        <f t="shared" si="9"/>
        <v>0</v>
      </c>
      <c r="F32" s="16">
        <f t="shared" si="11"/>
        <v>0</v>
      </c>
      <c r="G32" s="7">
        <v>15</v>
      </c>
      <c r="H32" s="7"/>
      <c r="I32" s="16">
        <f t="shared" si="12"/>
        <v>0</v>
      </c>
      <c r="J32" s="16">
        <f>I32*(22.61%/12)</f>
        <v>0</v>
      </c>
      <c r="K32" s="18">
        <f t="shared" si="13"/>
        <v>0</v>
      </c>
    </row>
    <row r="33" spans="1:11" ht="15.75" thickBot="1" x14ac:dyDescent="0.3">
      <c r="A33" s="14">
        <v>41609</v>
      </c>
      <c r="B33" s="9"/>
      <c r="C33" s="22">
        <f t="shared" si="10"/>
        <v>0</v>
      </c>
      <c r="D33" s="22">
        <f t="shared" si="8"/>
        <v>0</v>
      </c>
      <c r="E33" s="22">
        <f t="shared" si="9"/>
        <v>0</v>
      </c>
      <c r="F33" s="16">
        <f t="shared" si="11"/>
        <v>0</v>
      </c>
      <c r="G33" s="9">
        <v>15</v>
      </c>
      <c r="H33" s="9"/>
      <c r="I33" s="16">
        <f t="shared" si="12"/>
        <v>0</v>
      </c>
      <c r="J33" s="16">
        <f>I33*(22.94%/12)</f>
        <v>0</v>
      </c>
      <c r="K33" s="18">
        <f t="shared" si="13"/>
        <v>0</v>
      </c>
    </row>
    <row r="34" spans="1:11" ht="15.75" thickBot="1" x14ac:dyDescent="0.3">
      <c r="A34" s="24" t="s">
        <v>16</v>
      </c>
      <c r="B34" s="25"/>
      <c r="C34" s="25"/>
      <c r="D34" s="25"/>
      <c r="E34" s="25"/>
      <c r="F34" s="25"/>
      <c r="G34" s="25"/>
      <c r="H34" s="25"/>
      <c r="I34" s="19">
        <f>SUM(I22:I33)</f>
        <v>0</v>
      </c>
      <c r="J34" s="20">
        <f>SUM(J22:J33)</f>
        <v>0</v>
      </c>
      <c r="K34" s="21">
        <f>I34+J34</f>
        <v>0</v>
      </c>
    </row>
    <row r="35" spans="1:11" ht="15.75" thickBot="1" x14ac:dyDescent="0.3">
      <c r="A35" s="12"/>
      <c r="B35" s="12"/>
      <c r="C35" s="12"/>
      <c r="D35" s="12"/>
      <c r="E35" s="12"/>
      <c r="F35" s="12"/>
      <c r="G35" s="12"/>
      <c r="H35" s="12"/>
      <c r="I35" s="13"/>
      <c r="J35" s="13"/>
      <c r="K35" s="13"/>
    </row>
    <row r="36" spans="1:11" x14ac:dyDescent="0.25">
      <c r="A36" s="1" t="s">
        <v>0</v>
      </c>
      <c r="B36" s="2" t="s">
        <v>1</v>
      </c>
      <c r="C36" s="2" t="s">
        <v>2</v>
      </c>
      <c r="D36" s="2" t="s">
        <v>3</v>
      </c>
      <c r="E36" s="2" t="s">
        <v>15</v>
      </c>
      <c r="F36" s="2" t="s">
        <v>4</v>
      </c>
      <c r="G36" s="2" t="s">
        <v>5</v>
      </c>
      <c r="H36" s="2" t="s">
        <v>8</v>
      </c>
      <c r="I36" s="2" t="s">
        <v>6</v>
      </c>
      <c r="J36" s="2" t="s">
        <v>7</v>
      </c>
      <c r="K36" s="3" t="s">
        <v>9</v>
      </c>
    </row>
    <row r="37" spans="1:11" x14ac:dyDescent="0.25">
      <c r="A37" s="4">
        <v>41640</v>
      </c>
      <c r="B37" s="7"/>
      <c r="C37" s="16">
        <f>B37/30</f>
        <v>0</v>
      </c>
      <c r="D37" s="16">
        <f t="shared" ref="D37:D48" si="14">30*C37/360</f>
        <v>0</v>
      </c>
      <c r="E37" s="16">
        <f t="shared" ref="E37:E48" si="15">15*C37/360</f>
        <v>0</v>
      </c>
      <c r="F37" s="16">
        <f>C37+D37+E37</f>
        <v>0</v>
      </c>
      <c r="G37" s="7">
        <v>15</v>
      </c>
      <c r="H37" s="7"/>
      <c r="I37" s="16">
        <f>G37*F37</f>
        <v>0</v>
      </c>
      <c r="J37" s="16">
        <f>I37*(22.99%/12)</f>
        <v>0</v>
      </c>
      <c r="K37" s="18">
        <f>I37+J37</f>
        <v>0</v>
      </c>
    </row>
    <row r="38" spans="1:11" x14ac:dyDescent="0.25">
      <c r="A38" s="4">
        <v>41671</v>
      </c>
      <c r="B38" s="7"/>
      <c r="C38" s="16">
        <f t="shared" ref="C38:C48" si="16">B38/30</f>
        <v>0</v>
      </c>
      <c r="D38" s="16">
        <f t="shared" si="14"/>
        <v>0</v>
      </c>
      <c r="E38" s="16">
        <f t="shared" si="15"/>
        <v>0</v>
      </c>
      <c r="F38" s="16">
        <f t="shared" ref="F38:F48" si="17">C38+D38+E38</f>
        <v>0</v>
      </c>
      <c r="G38" s="7">
        <v>15</v>
      </c>
      <c r="H38" s="7"/>
      <c r="I38" s="16">
        <f t="shared" ref="I38:I48" si="18">G38*F38</f>
        <v>0</v>
      </c>
      <c r="J38" s="16">
        <f>I38*(23.68%/12)</f>
        <v>0</v>
      </c>
      <c r="K38" s="18">
        <f t="shared" ref="K38:K48" si="19">I38+J38</f>
        <v>0</v>
      </c>
    </row>
    <row r="39" spans="1:11" x14ac:dyDescent="0.25">
      <c r="A39" s="4">
        <v>41699</v>
      </c>
      <c r="B39" s="7"/>
      <c r="C39" s="16">
        <f t="shared" si="16"/>
        <v>0</v>
      </c>
      <c r="D39" s="16">
        <f t="shared" si="14"/>
        <v>0</v>
      </c>
      <c r="E39" s="16">
        <f t="shared" si="15"/>
        <v>0</v>
      </c>
      <c r="F39" s="16">
        <f t="shared" si="17"/>
        <v>0</v>
      </c>
      <c r="G39" s="7">
        <v>15</v>
      </c>
      <c r="H39" s="7"/>
      <c r="I39" s="16">
        <f t="shared" si="18"/>
        <v>0</v>
      </c>
      <c r="J39" s="16">
        <f>I39*(22.85%/12)</f>
        <v>0</v>
      </c>
      <c r="K39" s="18">
        <f t="shared" si="19"/>
        <v>0</v>
      </c>
    </row>
    <row r="40" spans="1:11" x14ac:dyDescent="0.25">
      <c r="A40" s="4">
        <v>41730</v>
      </c>
      <c r="B40" s="7"/>
      <c r="C40" s="16">
        <f t="shared" si="16"/>
        <v>0</v>
      </c>
      <c r="D40" s="16">
        <f t="shared" si="14"/>
        <v>0</v>
      </c>
      <c r="E40" s="16">
        <f t="shared" si="15"/>
        <v>0</v>
      </c>
      <c r="F40" s="16">
        <f t="shared" si="17"/>
        <v>0</v>
      </c>
      <c r="G40" s="7">
        <v>15</v>
      </c>
      <c r="H40" s="7"/>
      <c r="I40" s="16">
        <f t="shared" si="18"/>
        <v>0</v>
      </c>
      <c r="J40" s="16">
        <f>I40*(23.63%/12)</f>
        <v>0</v>
      </c>
      <c r="K40" s="18">
        <f t="shared" si="19"/>
        <v>0</v>
      </c>
    </row>
    <row r="41" spans="1:11" x14ac:dyDescent="0.25">
      <c r="A41" s="4">
        <v>41760</v>
      </c>
      <c r="B41" s="7"/>
      <c r="C41" s="16">
        <f t="shared" si="16"/>
        <v>0</v>
      </c>
      <c r="D41" s="16">
        <f t="shared" si="14"/>
        <v>0</v>
      </c>
      <c r="E41" s="16">
        <f t="shared" si="15"/>
        <v>0</v>
      </c>
      <c r="F41" s="16">
        <f t="shared" si="17"/>
        <v>0</v>
      </c>
      <c r="G41" s="7">
        <v>15</v>
      </c>
      <c r="H41" s="7"/>
      <c r="I41" s="16">
        <f t="shared" si="18"/>
        <v>0</v>
      </c>
      <c r="J41" s="16">
        <f>I41*(23.83%/12)</f>
        <v>0</v>
      </c>
      <c r="K41" s="18">
        <f t="shared" si="19"/>
        <v>0</v>
      </c>
    </row>
    <row r="42" spans="1:11" x14ac:dyDescent="0.25">
      <c r="A42" s="4">
        <v>41791</v>
      </c>
      <c r="B42" s="7"/>
      <c r="C42" s="16">
        <f t="shared" si="16"/>
        <v>0</v>
      </c>
      <c r="D42" s="16">
        <f t="shared" si="14"/>
        <v>0</v>
      </c>
      <c r="E42" s="16">
        <f t="shared" si="15"/>
        <v>0</v>
      </c>
      <c r="F42" s="16">
        <f t="shared" si="17"/>
        <v>0</v>
      </c>
      <c r="G42" s="7">
        <v>15</v>
      </c>
      <c r="H42" s="7"/>
      <c r="I42" s="16">
        <f t="shared" si="18"/>
        <v>0</v>
      </c>
      <c r="J42" s="16">
        <f>I42*(23.84%/12)</f>
        <v>0</v>
      </c>
      <c r="K42" s="18">
        <f t="shared" si="19"/>
        <v>0</v>
      </c>
    </row>
    <row r="43" spans="1:11" x14ac:dyDescent="0.25">
      <c r="A43" s="4">
        <v>41821</v>
      </c>
      <c r="B43" s="7"/>
      <c r="C43" s="16">
        <f t="shared" si="16"/>
        <v>0</v>
      </c>
      <c r="D43" s="16">
        <f t="shared" si="14"/>
        <v>0</v>
      </c>
      <c r="E43" s="16">
        <f t="shared" si="15"/>
        <v>0</v>
      </c>
      <c r="F43" s="16">
        <f t="shared" si="17"/>
        <v>0</v>
      </c>
      <c r="G43" s="7">
        <v>15</v>
      </c>
      <c r="H43" s="7"/>
      <c r="I43" s="16">
        <f t="shared" si="18"/>
        <v>0</v>
      </c>
      <c r="J43" s="16">
        <f>I43*(24.44%/12)</f>
        <v>0</v>
      </c>
      <c r="K43" s="18">
        <f t="shared" si="19"/>
        <v>0</v>
      </c>
    </row>
    <row r="44" spans="1:11" x14ac:dyDescent="0.25">
      <c r="A44" s="4">
        <v>41852</v>
      </c>
      <c r="B44" s="7"/>
      <c r="C44" s="16">
        <f t="shared" si="16"/>
        <v>0</v>
      </c>
      <c r="D44" s="16">
        <f t="shared" si="14"/>
        <v>0</v>
      </c>
      <c r="E44" s="16">
        <f t="shared" si="15"/>
        <v>0</v>
      </c>
      <c r="F44" s="16">
        <f t="shared" si="17"/>
        <v>0</v>
      </c>
      <c r="G44" s="7">
        <v>15</v>
      </c>
      <c r="H44" s="7"/>
      <c r="I44" s="16">
        <f t="shared" si="18"/>
        <v>0</v>
      </c>
      <c r="J44" s="16">
        <f>I44*(25.2%/12)</f>
        <v>0</v>
      </c>
      <c r="K44" s="18">
        <f t="shared" si="19"/>
        <v>0</v>
      </c>
    </row>
    <row r="45" spans="1:11" x14ac:dyDescent="0.25">
      <c r="A45" s="4">
        <v>41883</v>
      </c>
      <c r="B45" s="7"/>
      <c r="C45" s="16">
        <f t="shared" si="16"/>
        <v>0</v>
      </c>
      <c r="D45" s="16">
        <f t="shared" si="14"/>
        <v>0</v>
      </c>
      <c r="E45" s="16">
        <f t="shared" si="15"/>
        <v>0</v>
      </c>
      <c r="F45" s="16">
        <f t="shared" si="17"/>
        <v>0</v>
      </c>
      <c r="G45" s="7">
        <v>15</v>
      </c>
      <c r="H45" s="7"/>
      <c r="I45" s="16">
        <f t="shared" si="18"/>
        <v>0</v>
      </c>
      <c r="J45" s="16">
        <f>I45*(25.04%/12)</f>
        <v>0</v>
      </c>
      <c r="K45" s="18">
        <f t="shared" si="19"/>
        <v>0</v>
      </c>
    </row>
    <row r="46" spans="1:11" x14ac:dyDescent="0.25">
      <c r="A46" s="4">
        <v>41913</v>
      </c>
      <c r="B46" s="7"/>
      <c r="C46" s="16">
        <f t="shared" si="16"/>
        <v>0</v>
      </c>
      <c r="D46" s="16">
        <f t="shared" si="14"/>
        <v>0</v>
      </c>
      <c r="E46" s="16">
        <f t="shared" si="15"/>
        <v>0</v>
      </c>
      <c r="F46" s="16">
        <f t="shared" si="17"/>
        <v>0</v>
      </c>
      <c r="G46" s="7">
        <v>15</v>
      </c>
      <c r="H46" s="7"/>
      <c r="I46" s="16">
        <f t="shared" si="18"/>
        <v>0</v>
      </c>
      <c r="J46" s="16">
        <f>I46*(25.85%/12)</f>
        <v>0</v>
      </c>
      <c r="K46" s="18">
        <f t="shared" si="19"/>
        <v>0</v>
      </c>
    </row>
    <row r="47" spans="1:11" x14ac:dyDescent="0.25">
      <c r="A47" s="4">
        <v>41944</v>
      </c>
      <c r="B47" s="7"/>
      <c r="C47" s="16">
        <f t="shared" si="16"/>
        <v>0</v>
      </c>
      <c r="D47" s="16">
        <f t="shared" si="14"/>
        <v>0</v>
      </c>
      <c r="E47" s="16">
        <f t="shared" si="15"/>
        <v>0</v>
      </c>
      <c r="F47" s="16">
        <f t="shared" si="17"/>
        <v>0</v>
      </c>
      <c r="G47" s="7">
        <v>15</v>
      </c>
      <c r="H47" s="7"/>
      <c r="I47" s="16">
        <f t="shared" si="18"/>
        <v>0</v>
      </c>
      <c r="J47" s="16">
        <f>I47*(26.6%/12)</f>
        <v>0</v>
      </c>
      <c r="K47" s="18">
        <f t="shared" si="19"/>
        <v>0</v>
      </c>
    </row>
    <row r="48" spans="1:11" ht="15.75" thickBot="1" x14ac:dyDescent="0.3">
      <c r="A48" s="5">
        <v>41974</v>
      </c>
      <c r="B48" s="8"/>
      <c r="C48" s="17">
        <f t="shared" si="16"/>
        <v>0</v>
      </c>
      <c r="D48" s="17">
        <f t="shared" si="14"/>
        <v>0</v>
      </c>
      <c r="E48" s="17">
        <f t="shared" si="15"/>
        <v>0</v>
      </c>
      <c r="F48" s="16">
        <f t="shared" si="17"/>
        <v>0</v>
      </c>
      <c r="G48" s="8">
        <v>15</v>
      </c>
      <c r="H48" s="8"/>
      <c r="I48" s="17">
        <f t="shared" si="18"/>
        <v>0</v>
      </c>
      <c r="J48" s="16">
        <f>I48*(26.44%/12)</f>
        <v>0</v>
      </c>
      <c r="K48" s="18">
        <f t="shared" si="19"/>
        <v>0</v>
      </c>
    </row>
    <row r="49" spans="1:11" ht="15.75" thickBot="1" x14ac:dyDescent="0.3">
      <c r="A49" s="24" t="s">
        <v>16</v>
      </c>
      <c r="B49" s="25"/>
      <c r="C49" s="25"/>
      <c r="D49" s="25"/>
      <c r="E49" s="25"/>
      <c r="F49" s="25"/>
      <c r="G49" s="25"/>
      <c r="H49" s="25"/>
      <c r="I49" s="19">
        <f>SUM(I37:I48)</f>
        <v>0</v>
      </c>
      <c r="J49" s="20">
        <f>SUM(J37:J48)</f>
        <v>0</v>
      </c>
      <c r="K49" s="21">
        <f>I49+J49</f>
        <v>0</v>
      </c>
    </row>
    <row r="50" spans="1:11" ht="15.75" thickBot="1" x14ac:dyDescent="0.3"/>
    <row r="51" spans="1:11" x14ac:dyDescent="0.25">
      <c r="A51" s="1" t="s">
        <v>0</v>
      </c>
      <c r="B51" s="2" t="s">
        <v>1</v>
      </c>
      <c r="C51" s="2" t="s">
        <v>2</v>
      </c>
      <c r="D51" s="2" t="s">
        <v>3</v>
      </c>
      <c r="E51" s="2" t="s">
        <v>15</v>
      </c>
      <c r="F51" s="2" t="s">
        <v>4</v>
      </c>
      <c r="G51" s="2" t="s">
        <v>5</v>
      </c>
      <c r="H51" s="2" t="s">
        <v>8</v>
      </c>
      <c r="I51" s="2" t="s">
        <v>6</v>
      </c>
      <c r="J51" s="2" t="s">
        <v>7</v>
      </c>
      <c r="K51" s="3" t="s">
        <v>9</v>
      </c>
    </row>
    <row r="52" spans="1:11" x14ac:dyDescent="0.25">
      <c r="A52" s="4">
        <v>42005</v>
      </c>
      <c r="B52" s="7"/>
      <c r="C52" s="16">
        <f>B52/30</f>
        <v>0</v>
      </c>
      <c r="D52" s="16">
        <f t="shared" ref="D52:D63" si="20">30*C52/360</f>
        <v>0</v>
      </c>
      <c r="E52" s="16">
        <f t="shared" ref="E52:E63" si="21">15*C52/360</f>
        <v>0</v>
      </c>
      <c r="F52" s="16">
        <f>C52+D52+E52</f>
        <v>0</v>
      </c>
      <c r="G52" s="7">
        <v>15</v>
      </c>
      <c r="H52" s="7"/>
      <c r="I52" s="16">
        <f>G52*F52</f>
        <v>0</v>
      </c>
      <c r="J52" s="16">
        <f>I52*(26.11%/12)</f>
        <v>0</v>
      </c>
      <c r="K52" s="18">
        <f>I52+J52</f>
        <v>0</v>
      </c>
    </row>
    <row r="53" spans="1:11" x14ac:dyDescent="0.25">
      <c r="A53" s="4">
        <v>42036</v>
      </c>
      <c r="B53" s="7"/>
      <c r="C53" s="16">
        <f t="shared" ref="C53:C63" si="22">B53/30</f>
        <v>0</v>
      </c>
      <c r="D53" s="16">
        <f t="shared" si="20"/>
        <v>0</v>
      </c>
      <c r="E53" s="16">
        <f t="shared" si="21"/>
        <v>0</v>
      </c>
      <c r="F53" s="16">
        <f t="shared" ref="F53:F63" si="23">C53+D53+E53</f>
        <v>0</v>
      </c>
      <c r="G53" s="7">
        <v>15</v>
      </c>
      <c r="H53" s="7"/>
      <c r="I53" s="16">
        <f t="shared" ref="I53:I63" si="24">G53*F53</f>
        <v>0</v>
      </c>
      <c r="J53" s="16">
        <f>I53*(26.03%/12)</f>
        <v>0</v>
      </c>
      <c r="K53" s="18">
        <f t="shared" ref="K53:K63" si="25">I53+J53</f>
        <v>0</v>
      </c>
    </row>
    <row r="54" spans="1:11" x14ac:dyDescent="0.25">
      <c r="A54" s="4">
        <v>42064</v>
      </c>
      <c r="B54" s="7"/>
      <c r="C54" s="16">
        <f t="shared" si="22"/>
        <v>0</v>
      </c>
      <c r="D54" s="16">
        <f t="shared" si="20"/>
        <v>0</v>
      </c>
      <c r="E54" s="16">
        <f t="shared" si="21"/>
        <v>0</v>
      </c>
      <c r="F54" s="16">
        <f t="shared" si="23"/>
        <v>0</v>
      </c>
      <c r="G54" s="7">
        <v>15</v>
      </c>
      <c r="H54" s="7"/>
      <c r="I54" s="16">
        <f t="shared" si="24"/>
        <v>0</v>
      </c>
      <c r="J54" s="16">
        <f>I54*(26.15%/12)</f>
        <v>0</v>
      </c>
      <c r="K54" s="18">
        <f t="shared" si="25"/>
        <v>0</v>
      </c>
    </row>
    <row r="55" spans="1:11" x14ac:dyDescent="0.25">
      <c r="A55" s="4">
        <v>42095</v>
      </c>
      <c r="B55" s="7"/>
      <c r="C55" s="16">
        <f t="shared" si="22"/>
        <v>0</v>
      </c>
      <c r="D55" s="16">
        <f t="shared" si="20"/>
        <v>0</v>
      </c>
      <c r="E55" s="16">
        <f t="shared" si="21"/>
        <v>0</v>
      </c>
      <c r="F55" s="16">
        <f t="shared" si="23"/>
        <v>0</v>
      </c>
      <c r="G55" s="7">
        <v>15</v>
      </c>
      <c r="H55" s="7"/>
      <c r="I55" s="16">
        <f t="shared" si="24"/>
        <v>0</v>
      </c>
      <c r="J55" s="16">
        <f>I55*(26.98%/12)</f>
        <v>0</v>
      </c>
      <c r="K55" s="18">
        <f t="shared" si="25"/>
        <v>0</v>
      </c>
    </row>
    <row r="56" spans="1:11" x14ac:dyDescent="0.25">
      <c r="A56" s="4">
        <v>42125</v>
      </c>
      <c r="B56" s="7"/>
      <c r="C56" s="16">
        <f t="shared" si="22"/>
        <v>0</v>
      </c>
      <c r="D56" s="16">
        <f t="shared" si="20"/>
        <v>0</v>
      </c>
      <c r="E56" s="16">
        <f t="shared" si="21"/>
        <v>0</v>
      </c>
      <c r="F56" s="16">
        <f t="shared" si="23"/>
        <v>0</v>
      </c>
      <c r="G56" s="7">
        <v>15</v>
      </c>
      <c r="H56" s="7"/>
      <c r="I56" s="16">
        <f t="shared" si="24"/>
        <v>0</v>
      </c>
      <c r="J56" s="16">
        <f>I56*(26.72%/12)</f>
        <v>0</v>
      </c>
      <c r="K56" s="18">
        <f t="shared" si="25"/>
        <v>0</v>
      </c>
    </row>
    <row r="57" spans="1:11" x14ac:dyDescent="0.25">
      <c r="A57" s="4">
        <v>42156</v>
      </c>
      <c r="B57" s="7"/>
      <c r="C57" s="16">
        <f t="shared" si="22"/>
        <v>0</v>
      </c>
      <c r="D57" s="16">
        <f t="shared" si="20"/>
        <v>0</v>
      </c>
      <c r="E57" s="16">
        <f t="shared" si="21"/>
        <v>0</v>
      </c>
      <c r="F57" s="16">
        <f t="shared" si="23"/>
        <v>0</v>
      </c>
      <c r="G57" s="7">
        <v>15</v>
      </c>
      <c r="H57" s="7"/>
      <c r="I57" s="16">
        <f t="shared" si="24"/>
        <v>0</v>
      </c>
      <c r="J57" s="16">
        <f>I57*(26.94%/12)</f>
        <v>0</v>
      </c>
      <c r="K57" s="18">
        <f t="shared" si="25"/>
        <v>0</v>
      </c>
    </row>
    <row r="58" spans="1:11" x14ac:dyDescent="0.25">
      <c r="A58" s="4">
        <v>42186</v>
      </c>
      <c r="B58" s="7"/>
      <c r="C58" s="16">
        <f t="shared" si="22"/>
        <v>0</v>
      </c>
      <c r="D58" s="16">
        <f t="shared" si="20"/>
        <v>0</v>
      </c>
      <c r="E58" s="16">
        <f t="shared" si="21"/>
        <v>0</v>
      </c>
      <c r="F58" s="16">
        <f t="shared" si="23"/>
        <v>0</v>
      </c>
      <c r="G58" s="7">
        <v>15</v>
      </c>
      <c r="H58" s="7"/>
      <c r="I58" s="16">
        <f t="shared" si="24"/>
        <v>0</v>
      </c>
      <c r="J58" s="16">
        <f>I58*(27.3%/12)</f>
        <v>0</v>
      </c>
      <c r="K58" s="18">
        <f t="shared" si="25"/>
        <v>0</v>
      </c>
    </row>
    <row r="59" spans="1:11" x14ac:dyDescent="0.25">
      <c r="A59" s="4">
        <v>42217</v>
      </c>
      <c r="B59" s="7"/>
      <c r="C59" s="16">
        <f t="shared" si="22"/>
        <v>0</v>
      </c>
      <c r="D59" s="16">
        <f t="shared" si="20"/>
        <v>0</v>
      </c>
      <c r="E59" s="16">
        <f t="shared" si="21"/>
        <v>0</v>
      </c>
      <c r="F59" s="16">
        <f t="shared" si="23"/>
        <v>0</v>
      </c>
      <c r="G59" s="7">
        <v>15</v>
      </c>
      <c r="H59" s="7"/>
      <c r="I59" s="16">
        <f t="shared" si="24"/>
        <v>0</v>
      </c>
      <c r="J59" s="16">
        <f>I59*(27.68%/12)</f>
        <v>0</v>
      </c>
      <c r="K59" s="18">
        <f t="shared" si="25"/>
        <v>0</v>
      </c>
    </row>
    <row r="60" spans="1:11" x14ac:dyDescent="0.25">
      <c r="A60" s="4">
        <v>42248</v>
      </c>
      <c r="B60" s="7"/>
      <c r="C60" s="16">
        <f t="shared" si="22"/>
        <v>0</v>
      </c>
      <c r="D60" s="16">
        <f t="shared" si="20"/>
        <v>0</v>
      </c>
      <c r="E60" s="16">
        <f t="shared" si="21"/>
        <v>0</v>
      </c>
      <c r="F60" s="16">
        <f t="shared" si="23"/>
        <v>0</v>
      </c>
      <c r="G60" s="7">
        <v>15</v>
      </c>
      <c r="H60" s="7"/>
      <c r="I60" s="16">
        <f t="shared" si="24"/>
        <v>0</v>
      </c>
      <c r="J60" s="16">
        <f>I60*(28.31%/12)</f>
        <v>0</v>
      </c>
      <c r="K60" s="18">
        <f t="shared" si="25"/>
        <v>0</v>
      </c>
    </row>
    <row r="61" spans="1:11" x14ac:dyDescent="0.25">
      <c r="A61" s="4">
        <v>42278</v>
      </c>
      <c r="B61" s="7"/>
      <c r="C61" s="16">
        <f t="shared" si="22"/>
        <v>0</v>
      </c>
      <c r="D61" s="16">
        <f t="shared" si="20"/>
        <v>0</v>
      </c>
      <c r="E61" s="16">
        <f t="shared" si="21"/>
        <v>0</v>
      </c>
      <c r="F61" s="16">
        <f t="shared" si="23"/>
        <v>0</v>
      </c>
      <c r="G61" s="7">
        <v>15</v>
      </c>
      <c r="H61" s="7"/>
      <c r="I61" s="16">
        <f t="shared" si="24"/>
        <v>0</v>
      </c>
      <c r="J61" s="16">
        <f>I61*(28.81%/12)</f>
        <v>0</v>
      </c>
      <c r="K61" s="18">
        <f t="shared" si="25"/>
        <v>0</v>
      </c>
    </row>
    <row r="62" spans="1:11" x14ac:dyDescent="0.25">
      <c r="A62" s="4">
        <v>42309</v>
      </c>
      <c r="B62" s="7"/>
      <c r="C62" s="16">
        <f t="shared" si="22"/>
        <v>0</v>
      </c>
      <c r="D62" s="16">
        <f t="shared" si="20"/>
        <v>0</v>
      </c>
      <c r="E62" s="16">
        <f t="shared" si="21"/>
        <v>0</v>
      </c>
      <c r="F62" s="16">
        <f t="shared" si="23"/>
        <v>0</v>
      </c>
      <c r="G62" s="7">
        <v>15</v>
      </c>
      <c r="H62" s="10"/>
      <c r="I62" s="16">
        <f t="shared" si="24"/>
        <v>0</v>
      </c>
      <c r="J62" s="16">
        <f>I62*(28.83%/12)</f>
        <v>0</v>
      </c>
      <c r="K62" s="18">
        <f t="shared" si="25"/>
        <v>0</v>
      </c>
    </row>
    <row r="63" spans="1:11" ht="15.75" thickBot="1" x14ac:dyDescent="0.3">
      <c r="A63" s="5">
        <v>42339</v>
      </c>
      <c r="B63" s="8"/>
      <c r="C63" s="17">
        <f t="shared" si="22"/>
        <v>0</v>
      </c>
      <c r="D63" s="16">
        <f t="shared" si="20"/>
        <v>0</v>
      </c>
      <c r="E63" s="16">
        <f t="shared" si="21"/>
        <v>0</v>
      </c>
      <c r="F63" s="16">
        <f t="shared" si="23"/>
        <v>0</v>
      </c>
      <c r="G63" s="7">
        <v>15</v>
      </c>
      <c r="H63" s="11"/>
      <c r="I63" s="16">
        <f t="shared" si="24"/>
        <v>0</v>
      </c>
      <c r="J63" s="16">
        <f>I63*(28.57%/12)</f>
        <v>0</v>
      </c>
      <c r="K63" s="18">
        <f t="shared" si="25"/>
        <v>0</v>
      </c>
    </row>
    <row r="64" spans="1:11" ht="15.75" thickBot="1" x14ac:dyDescent="0.3">
      <c r="A64" s="24" t="s">
        <v>16</v>
      </c>
      <c r="B64" s="25"/>
      <c r="C64" s="25"/>
      <c r="D64" s="25"/>
      <c r="E64" s="25"/>
      <c r="F64" s="25"/>
      <c r="G64" s="25"/>
      <c r="H64" s="25"/>
      <c r="I64" s="19">
        <f>SUM(I52:I63)</f>
        <v>0</v>
      </c>
      <c r="J64" s="20">
        <f>SUM(J52:J63)</f>
        <v>0</v>
      </c>
      <c r="K64" s="21">
        <f>I64+J64</f>
        <v>0</v>
      </c>
    </row>
    <row r="65" spans="1:11" ht="15.75" thickBot="1" x14ac:dyDescent="0.3"/>
    <row r="66" spans="1:11" x14ac:dyDescent="0.25">
      <c r="A66" s="1" t="s">
        <v>0</v>
      </c>
      <c r="B66" s="2" t="s">
        <v>1</v>
      </c>
      <c r="C66" s="2" t="s">
        <v>2</v>
      </c>
      <c r="D66" s="2" t="s">
        <v>3</v>
      </c>
      <c r="E66" s="2" t="s">
        <v>15</v>
      </c>
      <c r="F66" s="2" t="s">
        <v>4</v>
      </c>
      <c r="G66" s="2" t="s">
        <v>5</v>
      </c>
      <c r="H66" s="2" t="s">
        <v>8</v>
      </c>
      <c r="I66" s="2" t="s">
        <v>6</v>
      </c>
      <c r="J66" s="2" t="s">
        <v>7</v>
      </c>
      <c r="K66" s="3" t="s">
        <v>9</v>
      </c>
    </row>
    <row r="67" spans="1:11" x14ac:dyDescent="0.25">
      <c r="A67" s="4">
        <v>42370</v>
      </c>
      <c r="B67" s="7"/>
      <c r="C67" s="16">
        <f>B67/30</f>
        <v>0</v>
      </c>
      <c r="D67" s="16">
        <f t="shared" ref="D67:D71" si="26">30*C67/360</f>
        <v>0</v>
      </c>
      <c r="E67" s="16">
        <f t="shared" ref="E67:E71" si="27">15*C67/360</f>
        <v>0</v>
      </c>
      <c r="F67" s="16">
        <f>C67+D67+E67</f>
        <v>0</v>
      </c>
      <c r="G67" s="7"/>
      <c r="H67" s="7"/>
      <c r="I67" s="16">
        <f>G67*F67</f>
        <v>0</v>
      </c>
      <c r="J67" s="16">
        <f>I67*(28.17%/12)</f>
        <v>0</v>
      </c>
      <c r="K67" s="18">
        <f>I67+J67</f>
        <v>0</v>
      </c>
    </row>
    <row r="68" spans="1:11" x14ac:dyDescent="0.25">
      <c r="A68" s="4">
        <v>42401</v>
      </c>
      <c r="B68" s="7"/>
      <c r="C68" s="16">
        <f t="shared" ref="C68:C71" si="28">B68/30</f>
        <v>0</v>
      </c>
      <c r="D68" s="16">
        <f t="shared" si="26"/>
        <v>0</v>
      </c>
      <c r="E68" s="16">
        <f t="shared" si="27"/>
        <v>0</v>
      </c>
      <c r="F68" s="16">
        <f t="shared" ref="F68:F71" si="29">C68+D68+E68</f>
        <v>0</v>
      </c>
      <c r="G68" s="7"/>
      <c r="H68" s="7"/>
      <c r="I68" s="16">
        <f t="shared" ref="I68:I71" si="30">G68*F68</f>
        <v>0</v>
      </c>
      <c r="J68" s="16">
        <f>I68*(26.82%/12)</f>
        <v>0</v>
      </c>
      <c r="K68" s="18">
        <f t="shared" ref="K68:K71" si="31">I68+J68</f>
        <v>0</v>
      </c>
    </row>
    <row r="69" spans="1:11" x14ac:dyDescent="0.25">
      <c r="A69" s="4">
        <v>42430</v>
      </c>
      <c r="B69" s="7"/>
      <c r="C69" s="16">
        <f t="shared" si="28"/>
        <v>0</v>
      </c>
      <c r="D69" s="16">
        <f t="shared" si="26"/>
        <v>0</v>
      </c>
      <c r="E69" s="16">
        <f t="shared" si="27"/>
        <v>0</v>
      </c>
      <c r="F69" s="16">
        <f t="shared" si="29"/>
        <v>0</v>
      </c>
      <c r="G69" s="7"/>
      <c r="H69" s="7"/>
      <c r="I69" s="16">
        <f t="shared" si="30"/>
        <v>0</v>
      </c>
      <c r="J69" s="16">
        <f>I69*(28.48%/12)</f>
        <v>0</v>
      </c>
      <c r="K69" s="18">
        <f t="shared" si="31"/>
        <v>0</v>
      </c>
    </row>
    <row r="70" spans="1:11" x14ac:dyDescent="0.25">
      <c r="A70" s="4">
        <v>42461</v>
      </c>
      <c r="B70" s="7"/>
      <c r="C70" s="16">
        <f t="shared" si="28"/>
        <v>0</v>
      </c>
      <c r="D70" s="16">
        <f t="shared" si="26"/>
        <v>0</v>
      </c>
      <c r="E70" s="16">
        <f t="shared" si="27"/>
        <v>0</v>
      </c>
      <c r="F70" s="16">
        <f t="shared" si="29"/>
        <v>0</v>
      </c>
      <c r="G70" s="7">
        <v>15</v>
      </c>
      <c r="H70" s="7"/>
      <c r="I70" s="16">
        <f t="shared" si="30"/>
        <v>0</v>
      </c>
      <c r="J70" s="16">
        <f>I70*(28.48%/12)</f>
        <v>0</v>
      </c>
      <c r="K70" s="18">
        <f t="shared" si="31"/>
        <v>0</v>
      </c>
    </row>
    <row r="71" spans="1:11" ht="15.75" thickBot="1" x14ac:dyDescent="0.3">
      <c r="A71" s="5">
        <v>42491</v>
      </c>
      <c r="B71" s="7"/>
      <c r="C71" s="17">
        <f t="shared" si="28"/>
        <v>0</v>
      </c>
      <c r="D71" s="16">
        <f t="shared" si="26"/>
        <v>0</v>
      </c>
      <c r="E71" s="16">
        <f t="shared" si="27"/>
        <v>0</v>
      </c>
      <c r="F71" s="16">
        <f t="shared" si="29"/>
        <v>0</v>
      </c>
      <c r="G71" s="7">
        <v>5</v>
      </c>
      <c r="H71" s="8"/>
      <c r="I71" s="16">
        <f t="shared" si="30"/>
        <v>0</v>
      </c>
      <c r="J71" s="16">
        <f>I71*(28.48%/12)</f>
        <v>0</v>
      </c>
      <c r="K71" s="18">
        <f t="shared" si="31"/>
        <v>0</v>
      </c>
    </row>
    <row r="72" spans="1:11" ht="15.75" thickBot="1" x14ac:dyDescent="0.3">
      <c r="A72" s="24" t="s">
        <v>16</v>
      </c>
      <c r="B72" s="25"/>
      <c r="C72" s="25"/>
      <c r="D72" s="25"/>
      <c r="E72" s="25"/>
      <c r="F72" s="25"/>
      <c r="G72" s="25"/>
      <c r="H72" s="25"/>
      <c r="I72" s="19">
        <f>SUM(I67:I71)</f>
        <v>0</v>
      </c>
      <c r="J72" s="20">
        <f>SUM(J67:J71)</f>
        <v>0</v>
      </c>
      <c r="K72" s="21">
        <f>I72+J72</f>
        <v>0</v>
      </c>
    </row>
    <row r="76" spans="1:11" x14ac:dyDescent="0.25">
      <c r="F76" s="23"/>
    </row>
    <row r="77" spans="1:11" x14ac:dyDescent="0.25">
      <c r="F77" s="23"/>
    </row>
    <row r="78" spans="1:11" x14ac:dyDescent="0.25">
      <c r="F78" s="23"/>
    </row>
    <row r="79" spans="1:11" x14ac:dyDescent="0.25">
      <c r="H79" s="23"/>
    </row>
    <row r="80" spans="1:11" x14ac:dyDescent="0.25">
      <c r="H80" s="23"/>
    </row>
  </sheetData>
  <mergeCells count="10">
    <mergeCell ref="A1:K1"/>
    <mergeCell ref="A2:K2"/>
    <mergeCell ref="A3:K3"/>
    <mergeCell ref="A4:K4"/>
    <mergeCell ref="A5:K5"/>
    <mergeCell ref="A19:H19"/>
    <mergeCell ref="A34:H34"/>
    <mergeCell ref="A49:H49"/>
    <mergeCell ref="A64:H64"/>
    <mergeCell ref="A72:H72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</dc:creator>
  <cp:lastModifiedBy>l</cp:lastModifiedBy>
  <cp:lastPrinted>2016-06-01T13:03:45Z</cp:lastPrinted>
  <dcterms:created xsi:type="dcterms:W3CDTF">2016-06-01T12:24:54Z</dcterms:created>
  <dcterms:modified xsi:type="dcterms:W3CDTF">2017-05-23T13:18:44Z</dcterms:modified>
</cp:coreProperties>
</file>